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печать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печать!$F$5</definedName>
    <definedName name="Ed_izm">#REF!</definedName>
    <definedName name="ed_izm_P">печать!$C$5</definedName>
    <definedName name="groop">печать!$A$5</definedName>
    <definedName name="Kol_vo">#REF!</definedName>
    <definedName name="mBook">#REF!</definedName>
    <definedName name="NumbStreet">ф2_8!$A$3</definedName>
    <definedName name="NumbStreet_p">печать!$B$3</definedName>
    <definedName name="Podrazdelenie">#REF!</definedName>
    <definedName name="remont">печать!$B$5</definedName>
    <definedName name="soderganie">печать!$B$391</definedName>
    <definedName name="summa_p">печать!$E$5</definedName>
    <definedName name="summa_r">#REF!</definedName>
    <definedName name="WorkRemont">#REF!</definedName>
    <definedName name="worksP">печать!$B$5</definedName>
    <definedName name="Z_16AB5A85_9E32_4760_9C7C_C472E54D5189_.wvu.FilterData" localSheetId="0" hidden="1">период!$A$1:$I$475</definedName>
    <definedName name="Z_16AB5A85_9E32_4760_9C7C_C472E54D5189_.wvu.Rows" localSheetId="2" hidden="1">печать!$9:$23,печать!$26:$35,печать!$38:$41,печать!$46:$51,печать!$54:$99,печать!$103:$104,печать!$107:$118,печать!$121:$126,печать!$128:$129,печать!$131:$137,печать!$139:$147,печать!$149:$168,печать!$170:$180,печать!$183:$193,печать!$195:$196,печать!$201:$201,печать!$204:$209,печать!$212:$214,печать!$217:$227,печать!$229:$231,печать!$234:$237,печать!$239:$239,печать!$241:$242,печать!$244:$265,печать!$271:$276,печать!$280:$281,печать!$283:$287,печать!$289:$319,печать!$321:$334,печать!$336:$337,печать!$341:$341,печать!$348:$348,печать!$350:$350,печать!$352:$352,печать!$357:$357,печать!$363:$363,печать!$376:$376,печать!$381:$381</definedName>
    <definedName name="Z_36218FDC_D91E_4014_BC51_4C3A814596BD_.wvu.FilterData" localSheetId="0" hidden="1">период!$A$1:$I$475</definedName>
    <definedName name="Z_36218FDC_D91E_4014_BC51_4C3A814596BD_.wvu.Rows" localSheetId="2" hidden="1">печать!$9:$23,печать!$26:$41,печать!$44:$99,печать!$102:$104,печать!$107:$118,печать!$121:$157,печать!$159:$196,печать!$201:$208,печать!$212:$214,печать!$216:$231,печать!$234:$249,печать!$251:$252,печать!$254:$265,печать!$270:$277,печать!$279:$295,печать!$297:$312,печать!$314:$330,печать!$332:$334,печать!$336:$337,печать!$341:$341,печать!$350:$350,печать!$352:$352,печать!$363:$363,печать!$366:$370,печать!$372:$373,печать!$377:$379,печать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печать!$A$1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печать!$D$5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<sst xmlns="http://schemas.openxmlformats.org/spreadsheetml/2006/main" count="27180" uniqueCount="799">
  <si>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</si>
  <si>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</si>
  <si>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</si>
  <si>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</si>
  <si>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</si>
  <si>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</si>
  <si>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</si>
  <si>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</si>
  <si>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</si>
  <si>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</si>
  <si>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</si>
  <si>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</si>
  <si>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</si>
  <si>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</si>
  <si>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</si>
  <si>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</si>
  <si>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</si>
  <si>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</si>
  <si>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</si>
  <si>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</si>
  <si>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</si>
  <si>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</si>
  <si>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</si>
  <si>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</si>
  <si>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</si>
  <si>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</si>
  <si>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</si>
  <si>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</si>
  <si>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</si>
  <si>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</si>
  <si>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</si>
  <si>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</si>
  <si>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</si>
  <si>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</si>
  <si>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</si>
  <si>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</si>
  <si>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</si>
  <si>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</si>
  <si>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</si>
  <si>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</si>
  <si>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</si>
  <si>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</si>
  <si>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</si>
  <si>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</si>
  <si>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</si>
  <si>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</si>
  <si>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</si>
  <si>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</si>
  <si>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</si>
  <si>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</si>
  <si>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</si>
  <si>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</si>
  <si>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</si>
  <si>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</si>
  <si>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</si>
  <si>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</si>
  <si>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</si>
  <si>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</si>
  <si>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</si>
  <si>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</si>
  <si>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</si>
  <si>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</si>
  <si>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</si>
  <si>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</si>
  <si>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</si>
  <si>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</si>
  <si>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</si>
  <si>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</si>
  <si>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</si>
  <si>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</si>
  <si>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</si>
  <si>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</si>
  <si>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</si>
  <si>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</si>
  <si>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</si>
  <si>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</si>
  <si>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</si>
  <si>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</si>
  <si>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</si>
  <si>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</si>
  <si>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</si>
  <si>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</si>
  <si>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</si>
  <si>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</si>
  <si>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</si>
  <si>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</si>
  <si>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</si>
  <si>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</si>
  <si>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</si>
  <si>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</si>
  <si>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</si>
  <si>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</si>
  <si>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</si>
  <si>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</si>
  <si>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</si>
  <si>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</si>
  <si>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</si>
  <si>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</si>
  <si>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</si>
  <si>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</si>
  <si>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</si>
  <si>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</si>
  <si>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</si>
  <si>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</si>
  <si>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</si>
  <si>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</si>
  <si>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</si>
  <si>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</si>
  <si>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</si>
  <si>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</si>
  <si>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</si>
  <si>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</si>
  <si>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</si>
  <si>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</si>
  <si>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</si>
  <si>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</si>
  <si>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</si>
  <si>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</si>
  <si>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</si>
  <si>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</si>
  <si>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</si>
  <si>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</si>
  <si>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</si>
  <si>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</si>
  <si>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</si>
  <si>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</si>
  <si>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</si>
  <si>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</si>
  <si>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</si>
  <si>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</si>
  <si>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</si>
  <si>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</si>
  <si>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</si>
  <si>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</si>
  <si>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</si>
  <si>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</si>
  <si>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</si>
  <si>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</si>
  <si>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</si>
  <si>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</si>
  <si>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</si>
  <si>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</si>
  <si>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</si>
  <si>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</si>
  <si>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</si>
  <si>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</si>
  <si>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</si>
  <si>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</si>
  <si>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</si>
  <si>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</si>
  <si>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</si>
  <si>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</si>
  <si>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</si>
  <si>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</si>
  <si>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</si>
  <si>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</si>
  <si>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</si>
  <si>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</si>
  <si>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</si>
  <si>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</si>
  <si>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</si>
  <si>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</si>
  <si>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</si>
  <si>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</si>
  <si>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</si>
  <si>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</si>
  <si>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</si>
  <si>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</si>
  <si>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</si>
  <si>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</si>
  <si>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</si>
  <si>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</si>
  <si>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</si>
  <si>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</si>
  <si>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</si>
  <si>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</si>
  <si>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</si>
  <si>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</si>
  <si>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</si>
  <si>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</si>
  <si>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</si>
  <si>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</si>
  <si>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</si>
  <si>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</si>
  <si>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</si>
  <si>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</si>
  <si>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</si>
  <si>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</si>
  <si>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</si>
  <si>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</si>
  <si>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</si>
  <si>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</si>
  <si>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</si>
  <si>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</si>
  <si>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</si>
  <si>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</si>
  <si>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</si>
  <si>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</si>
  <si>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</si>
  <si>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</si>
  <si>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</si>
  <si>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</si>
  <si>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</si>
  <si>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</si>
  <si>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</si>
  <si>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</si>
  <si>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</si>
  <si>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</si>
  <si>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</si>
  <si>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</si>
  <si>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</si>
  <si>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</si>
  <si>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</si>
  <si>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</si>
  <si>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</si>
  <si>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</si>
  <si>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</si>
  <si>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</si>
  <si>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</si>
  <si>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</si>
  <si>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</si>
  <si>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</si>
  <si>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</si>
  <si>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</si>
  <si>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</si>
  <si>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</si>
  <si>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</si>
  <si>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</si>
  <si>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</si>
  <si>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</si>
  <si>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</si>
  <si>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</si>
  <si>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</si>
  <si>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</si>
  <si>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</si>
  <si>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</si>
  <si>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</si>
  <si>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</si>
  <si>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</si>
  <si>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</si>
  <si>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</si>
  <si>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</si>
  <si>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</si>
  <si>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</si>
  <si>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</si>
  <si>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</si>
  <si>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</si>
  <si>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</si>
  <si>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</si>
  <si>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</si>
  <si>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</si>
  <si>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</si>
  <si>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</si>
  <si>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</si>
  <si>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</si>
  <si>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</si>
  <si>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</si>
  <si>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</si>
  <si>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</si>
  <si>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</si>
  <si>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</si>
  <si>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</si>
  <si>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</si>
  <si>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</si>
  <si>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</si>
  <si>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</si>
  <si>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</si>
  <si>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</si>
  <si>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</si>
  <si>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</si>
  <si>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</si>
  <si>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</si>
  <si>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</si>
  <si>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</si>
  <si>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</si>
  <si>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</si>
  <si>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</si>
  <si>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</si>
  <si>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</si>
  <si>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</si>
  <si>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</si>
  <si>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</si>
  <si>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</si>
  <si>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</si>
  <si>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</si>
  <si>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</si>
  <si>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</si>
  <si>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</si>
  <si>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</si>
  <si>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</si>
  <si>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</si>
  <si>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</si>
  <si>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</si>
  <si>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</si>
  <si>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</si>
  <si>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</si>
  <si>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</si>
  <si>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</si>
  <si>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</si>
  <si>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</si>
  <si>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</si>
  <si>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</si>
  <si>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</si>
  <si>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</si>
  <si>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</si>
  <si>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</si>
  <si>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</si>
  <si>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</si>
  <si>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</si>
  <si>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</si>
  <si>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</si>
  <si>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</si>
  <si>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</si>
  <si>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</si>
  <si>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</si>
  <si>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</si>
  <si>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</si>
  <si>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</si>
  <si>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</si>
  <si>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</si>
  <si>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</si>
  <si>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</si>
  <si>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</si>
  <si>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</si>
  <si>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</si>
  <si>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</si>
  <si>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</si>
  <si>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</si>
  <si>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</si>
  <si>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</si>
  <si>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</si>
  <si>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</si>
  <si>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</si>
  <si>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</si>
  <si>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</si>
  <si>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</si>
  <si>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</si>
  <si>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</si>
  <si>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</si>
  <si>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</si>
  <si>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</si>
  <si>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</si>
  <si>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</si>
  <si>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</si>
  <si>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</si>
  <si>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</si>
  <si>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</si>
  <si>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</si>
  <si>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</si>
  <si>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</si>
  <si>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</si>
  <si>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</si>
  <si>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</si>
  <si>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</si>
  <si>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</si>
  <si>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</si>
  <si>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</si>
  <si>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</si>
  <si>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</si>
  <si>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</si>
  <si>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</si>
  <si>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</si>
  <si>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</si>
  <si>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</si>
  <si>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</si>
  <si>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</si>
  <si>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</si>
  <si>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</si>
  <si>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</si>
  <si>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</si>
  <si>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</si>
  <si>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</si>
  <si>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</si>
  <si>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</si>
  <si>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</si>
  <si>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</si>
  <si>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</si>
  <si>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</si>
  <si>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</si>
  <si>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</si>
  <si>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</si>
  <si>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</si>
  <si>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</si>
  <si>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</si>
  <si>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</si>
  <si>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</si>
  <si>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</si>
  <si>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</si>
  <si>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</si>
  <si>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</si>
  <si>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</si>
  <si>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</si>
  <si>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</si>
  <si>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</si>
  <si>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</si>
  <si>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</si>
  <si>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</si>
  <si>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</si>
  <si>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</si>
  <si>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</si>
  <si>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</si>
  <si>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</si>
  <si>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</si>
  <si>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</si>
  <si>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</si>
  <si>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</si>
  <si>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</si>
  <si>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</si>
  <si>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</si>
  <si>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</si>
  <si>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</si>
  <si>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</si>
  <si>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</si>
  <si>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</si>
  <si>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</si>
  <si>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</si>
  <si>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</si>
  <si>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</si>
  <si>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</si>
  <si>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</si>
  <si>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</si>
  <si>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</si>
  <si>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</si>
  <si>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</si>
  <si>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</si>
  <si>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</si>
  <si>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</si>
  <si>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</si>
  <si>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</si>
  <si>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</si>
  <si>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</si>
  <si>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</si>
  <si>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</si>
  <si>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</si>
  <si>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</si>
  <si>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</si>
  <si>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</si>
  <si>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</si>
  <si>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</si>
  <si>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</si>
  <si>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</si>
  <si>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</si>
  <si>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</si>
  <si>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</si>
  <si>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</si>
  <si>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</si>
  <si>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</si>
  <si>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</si>
  <si>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</si>
  <si>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</si>
  <si>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</si>
  <si>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</si>
  <si>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</si>
  <si>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</si>
  <si>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</si>
  <si>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</si>
  <si>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</si>
  <si>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</si>
  <si>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</si>
  <si>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</si>
  <si>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</si>
  <si>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</si>
  <si>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</si>
  <si>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</si>
  <si>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</si>
  <si>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</si>
  <si>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</si>
  <si>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</si>
  <si>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</si>
  <si>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</si>
  <si>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</si>
  <si>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</si>
  <si>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</si>
  <si>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</si>
  <si>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</si>
  <si>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</si>
  <si>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</si>
  <si>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</si>
  <si>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</si>
  <si>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</si>
  <si>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</si>
  <si>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</si>
  <si>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</si>
  <si>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</si>
  <si>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</si>
  <si>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</si>
  <si>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</si>
  <si>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</si>
  <si>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</si>
  <si>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</si>
  <si>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</si>
  <si>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</si>
  <si>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</si>
  <si>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</si>
  <si>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</si>
  <si>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</si>
  <si>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</si>
  <si>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</si>
  <si>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</si>
  <si>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</si>
  <si>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</si>
  <si>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</si>
  <si>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</si>
  <si>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</si>
  <si>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</si>
  <si>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</si>
  <si>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</si>
  <si>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</si>
  <si>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</si>
  <si>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</si>
  <si>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</si>
  <si>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</si>
  <si>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</si>
  <si>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</si>
  <si>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</si>
  <si>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</si>
  <si>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</si>
  <si>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</si>
  <si>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</si>
  <si>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</si>
  <si>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</si>
  <si>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</si>
  <si>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</si>
  <si>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</si>
  <si>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</si>
  <si>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</si>
  <si>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</si>
  <si>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</si>
  <si>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</si>
  <si>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</si>
  <si>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</si>
  <si>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</si>
  <si>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</si>
  <si>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</si>
  <si>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</si>
  <si>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</si>
  <si>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</si>
  <si>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</si>
  <si>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</si>
  <si>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</si>
  <si>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</si>
  <si>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</si>
  <si>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</si>
  <si>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</si>
  <si>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</si>
  <si>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</si>
  <si>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</si>
  <si>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</si>
  <si>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</si>
  <si>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</si>
  <si>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</si>
  <si>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</si>
  <si>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</si>
  <si>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</si>
  <si>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</si>
  <si>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</si>
  <si>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</si>
  <si>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</si>
  <si>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</si>
  <si>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</si>
  <si>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</si>
  <si>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</si>
  <si>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</si>
  <si>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</si>
  <si>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</si>
  <si>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</si>
  <si>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</si>
  <si>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</si>
  <si>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</si>
  <si>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</si>
  <si>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</si>
  <si>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</si>
  <si>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</si>
  <si>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</si>
  <si>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</si>
  <si>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</si>
  <si>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</si>
  <si>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</si>
  <si>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</si>
  <si>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</si>
  <si>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</si>
  <si>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</si>
  <si>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</si>
  <si>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</si>
  <si>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</si>
  <si>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</si>
  <si>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</si>
  <si>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</si>
  <si>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</si>
  <si>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</si>
  <si>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</si>
  <si>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</si>
  <si>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</si>
  <si>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</si>
  <si>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</si>
  <si>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</si>
  <si>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</si>
  <si>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</si>
  <si>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</si>
  <si>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</si>
  <si>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</si>
  <si>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</si>
  <si>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</si>
  <si>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</si>
  <si>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</si>
  <si>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</si>
  <si>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</si>
  <si>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</si>
  <si>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</si>
  <si>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</si>
  <si>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</si>
  <si>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</si>
  <si>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</si>
  <si>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</si>
  <si>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</si>
  <si>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</si>
  <si>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</si>
  <si>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</si>
  <si>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</si>
  <si>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</si>
  <si>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</si>
  <si>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</si>
  <si>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</si>
  <si>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</si>
  <si>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</si>
  <si>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</si>
  <si>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</si>
  <si>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</si>
  <si>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</si>
  <si>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</si>
  <si>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</si>
  <si>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</si>
  <si>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</si>
  <si>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</si>
  <si>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</si>
  <si>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</si>
  <si>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</si>
  <si>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</si>
  <si>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</si>
  <si>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</si>
  <si>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</si>
  <si>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</si>
  <si>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</si>
  <si>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</si>
  <si>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</si>
  <si>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</si>
  <si>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</si>
  <si>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</si>
  <si>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</si>
  <si>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</si>
  <si>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</si>
  <si>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</si>
  <si>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</si>
  <si>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</si>
  <si>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</si>
  <si>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</si>
  <si>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</si>
  <si>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</si>
  <si>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</si>
  <si>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</si>
  <si>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</si>
  <si>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</si>
  <si>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</si>
  <si>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</si>
  <si>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</si>
  <si>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</si>
  <si>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</si>
  <si>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</si>
  <si>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</si>
  <si>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</si>
  <si>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</si>
  <si>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</si>
  <si>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</si>
  <si>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</si>
  <si>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</si>
  <si>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</si>
  <si>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</si>
  <si>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</si>
  <si>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</si>
  <si>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</si>
  <si>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</si>
  <si>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</si>
  <si>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</si>
  <si>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</si>
  <si>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</si>
  <si>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</si>
  <si>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</si>
  <si>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</si>
  <si>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</si>
  <si>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</si>
  <si>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</si>
  <si>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</si>
  <si>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</si>
  <si>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</si>
  <si>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</si>
  <si>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</si>
  <si>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</si>
  <si>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</si>
  <si>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</si>
  <si>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</si>
  <si>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</si>
  <si>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</si>
  <si>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</si>
  <si>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</si>
  <si>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</si>
  <si>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</si>
  <si>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</si>
  <si>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</si>
  <si>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</si>
  <si>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</si>
  <si>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</si>
  <si>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</si>
  <si>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</si>
  <si>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</si>
  <si>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</si>
  <si>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</si>
  <si>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</si>
  <si>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</si>
  <si>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</si>
  <si>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</si>
  <si>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</si>
  <si>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</si>
  <si>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</si>
  <si>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</si>
  <si>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</si>
  <si>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</si>
  <si>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</si>
  <si>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</si>
  <si>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</si>
  <si>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</si>
  <si>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</si>
  <si>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</si>
  <si>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</si>
  <si>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</si>
  <si>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</si>
  <si>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</si>
  <si>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</si>
  <si>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</si>
  <si>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</si>
  <si>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</si>
  <si>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</si>
  <si>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</si>
  <si>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</si>
  <si>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апрель апрель</t>
  </si>
  <si>
    <t xml:space="preserve"> июнь</t>
  </si>
  <si>
    <t xml:space="preserve"> декабрь</t>
  </si>
  <si>
    <t>март, апрель</t>
  </si>
  <si>
    <t>февраль, апрель</t>
  </si>
  <si>
    <t>дек, ноя, окт, фев, янв</t>
  </si>
  <si>
    <t>дек, мар, ноя, окт, фев</t>
  </si>
  <si>
    <t>ноябрь, февраль</t>
  </si>
  <si>
    <t>март, февраль</t>
  </si>
  <si>
    <t>июнь, сентябрь</t>
  </si>
  <si>
    <t>№ 15 по ул. Кировская за 2016 год</t>
  </si>
  <si>
    <t>авг, сен, ноя</t>
  </si>
  <si>
    <t>фев, ноя, дек</t>
  </si>
  <si>
    <t>январь, февраль</t>
  </si>
  <si>
    <t>апрель, сентябрь</t>
  </si>
  <si>
    <t>февраль, ноябрь</t>
  </si>
  <si>
    <t>янв, фев, мар, апр, окт</t>
  </si>
  <si>
    <t>18 | 2</t>
  </si>
  <si>
    <t>сентябрь, февраль</t>
  </si>
  <si>
    <t>37,5 | 2</t>
  </si>
  <si>
    <t>28,8 | 7</t>
  </si>
  <si>
    <t>апр, ноя, сен, фев, янв</t>
  </si>
  <si>
    <t>3 | 4</t>
  </si>
  <si>
    <t>апр, сен, фев</t>
  </si>
  <si>
    <t>7 | 2</t>
  </si>
  <si>
    <t>475 | 2</t>
  </si>
  <si>
    <t>сентябрь, апрель</t>
  </si>
  <si>
    <t>3,75 | 1</t>
  </si>
  <si>
    <t>33 | 2</t>
  </si>
  <si>
    <t>февраль, сентябрь</t>
  </si>
  <si>
    <t>261 | 146</t>
  </si>
  <si>
    <t>174 | 146</t>
  </si>
  <si>
    <t>261 | 24</t>
  </si>
  <si>
    <t>174 | 24</t>
  </si>
  <si>
    <t>62,4 | 1</t>
  </si>
  <si>
    <t>435 | 2</t>
  </si>
  <si>
    <t>1 | 2</t>
  </si>
  <si>
    <t>февраль, январь</t>
  </si>
  <si>
    <t>1021,7 | 28</t>
  </si>
  <si>
    <t>510,85 | 23</t>
  </si>
  <si>
    <t>0,183906 | 6</t>
  </si>
  <si>
    <t>10,217 | 42</t>
  </si>
  <si>
    <t>10,217 | 9</t>
  </si>
  <si>
    <t>10,217 | 12</t>
  </si>
  <si>
    <t>1021,7 | 30</t>
  </si>
  <si>
    <t>дек, мар, ноя, окт, янв</t>
  </si>
  <si>
    <t>510,85 | 8</t>
  </si>
  <si>
    <t>6,75 | 1</t>
  </si>
  <si>
    <t>205,2 | 2</t>
  </si>
  <si>
    <t>6 | 120</t>
  </si>
  <si>
    <t>97 | 23</t>
  </si>
  <si>
    <t>1021,7 | 80</t>
  </si>
  <si>
    <t>97 | 112</t>
  </si>
  <si>
    <t>6 | 127</t>
  </si>
  <si>
    <t>4307 | 74</t>
  </si>
  <si>
    <t>4307 |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</si>
</sst>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753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315472.26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1160675.32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1220803.82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1220803.82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1220803.82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255343.76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1188302.1435385142</v>
      </c>
      <c r="G28" s="18">
        <f>и_ср_начисл-и_ср_стоимость_факт</f>
        <v>-27626.823538514087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927343.69000000006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786809.66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959.1621909426276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1676446.17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1789924.38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338018.81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2269828.5499999998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2269828.5499999998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6428.9479012962247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68017.14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67299.53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27220.65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68017.14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68017.14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4402.7664238210182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738270.03999999992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757692.86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178743.91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967025.37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967025.37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10501.014525166585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741768.45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750119.06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242826.29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741768.45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741768.45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753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43685.931458018742</v>
      </c>
      <c r="F6" s="40"/>
      <c r="I6" s="27">
        <f>E6/1.18</f>
        <v>37021.975811880293</v>
      </c>
      <c r="J6" s="29">
        <f>[1]сумма!$Q$6</f>
        <v>12959.079134999998</v>
      </c>
      <c r="K6" s="29">
        <f>J6-I6</f>
        <v>-24062.896676880293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501.21431681295257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0.442</v>
      </c>
      <c r="E8" s="48">
        <v>501.21431681295257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>
        <v>13.391908957673889</v>
      </c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>
        <v>0.12</v>
      </c>
      <c r="E22" s="48">
        <v>13.391908957673889</v>
      </c>
      <c r="F22" s="49" t="s">
        <v>739</v>
      </c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3050.7137933979843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24.64</v>
      </c>
      <c r="E25" s="48">
        <v>3050.7137933979843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6479.5149801199977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3.1269999999999998</v>
      </c>
      <c r="E43" s="48">
        <v>2876.6435127509362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21.7</v>
      </c>
      <c r="E44" s="48">
        <v>1842.0026703008007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2</v>
      </c>
      <c r="E47" s="56">
        <v>1676.4163728197304</v>
      </c>
      <c r="F47" s="49" t="s">
        <v>730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2</v>
      </c>
      <c r="E54" s="48">
        <v>84.452424248530093</v>
      </c>
      <c r="F54" s="49" t="s">
        <v>739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>
        <v>345.40447627232271</v>
      </c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>
        <v>1</v>
      </c>
      <c r="E82" s="35">
        <v>345.40447627232271</v>
      </c>
      <c r="F82" s="33" t="s">
        <v>740</v>
      </c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9244.7559040459801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27</v>
      </c>
      <c r="E91" s="35">
        <v>282.69979704204968</v>
      </c>
      <c r="F91" s="33" t="s">
        <v>740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>
        <v>18</v>
      </c>
      <c r="E96" s="35">
        <v>8962.0561070039312</v>
      </c>
      <c r="F96" s="33" t="s">
        <v>754</v>
      </c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3050.7018363791185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24.64</v>
      </c>
      <c r="E101" s="35">
        <v>3050.7018363791185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932.87465488405326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0.88</v>
      </c>
      <c r="E106" s="56">
        <v>932.87465488405326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18510.66015169293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0.44</v>
      </c>
      <c r="E120" s="56">
        <v>459.68759029233166</v>
      </c>
      <c r="F120" s="49" t="s">
        <v>740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>
        <v>1</v>
      </c>
      <c r="E125" s="48">
        <v>689.58519202339335</v>
      </c>
      <c r="F125" s="49" t="s">
        <v>740</v>
      </c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>
        <v>1</v>
      </c>
      <c r="E126" s="48">
        <v>2132.3019188875228</v>
      </c>
      <c r="F126" s="49" t="s">
        <v>738</v>
      </c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>
        <v>0.1</v>
      </c>
      <c r="E129" s="48">
        <v>176.91545070439403</v>
      </c>
      <c r="F129" s="49" t="s">
        <v>734</v>
      </c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6</v>
      </c>
      <c r="E130" s="48">
        <v>5031.7935713637689</v>
      </c>
      <c r="F130" s="49" t="s">
        <v>738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5</v>
      </c>
      <c r="E138" s="48">
        <v>122.59531443015419</v>
      </c>
      <c r="F138" s="49" t="s">
        <v>746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>
        <v>1</v>
      </c>
      <c r="E143" s="48">
        <v>56.066461461327698</v>
      </c>
      <c r="F143" s="49" t="s">
        <v>734</v>
      </c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>
        <v>4</v>
      </c>
      <c r="E147" s="48">
        <v>307.7019234902553</v>
      </c>
      <c r="F147" s="49" t="s">
        <v>755</v>
      </c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6</v>
      </c>
      <c r="E148" s="48">
        <v>231.97812301369558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>
        <v>42</v>
      </c>
      <c r="E154" s="48">
        <v>2968.4129103413429</v>
      </c>
      <c r="F154" s="49" t="s">
        <v>739</v>
      </c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>
        <v>1.3</v>
      </c>
      <c r="E158" s="48">
        <v>1147.341722403203</v>
      </c>
      <c r="F158" s="49" t="s">
        <v>756</v>
      </c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>
        <v>25.2</v>
      </c>
      <c r="E162" s="48">
        <v>5136.6276915404633</v>
      </c>
      <c r="F162" s="49" t="s">
        <v>739</v>
      </c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>
        <v>1</v>
      </c>
      <c r="E163" s="48">
        <v>49.652281741073281</v>
      </c>
      <c r="F163" s="49" t="s">
        <v>738</v>
      </c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1556.699435455746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>
        <v>3</v>
      </c>
      <c r="E172" s="48">
        <v>884.77815527444614</v>
      </c>
      <c r="F172" s="49" t="s">
        <v>757</v>
      </c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>
        <v>0.4</v>
      </c>
      <c r="E176" s="48">
        <v>505.83234939259012</v>
      </c>
      <c r="F176" s="49" t="s">
        <v>744</v>
      </c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>
        <v>1</v>
      </c>
      <c r="E181" s="48">
        <v>68.069298120319274</v>
      </c>
      <c r="F181" s="49" t="s">
        <v>737</v>
      </c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>
        <v>2</v>
      </c>
      <c r="E182" s="48">
        <v>98.019632668390415</v>
      </c>
      <c r="F182" s="49" t="s">
        <v>732</v>
      </c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131475.48342974533</v>
      </c>
      <c r="F197" s="75"/>
      <c r="I197" s="27">
        <f>E197/1.18</f>
        <v>111419.9012116486</v>
      </c>
      <c r="J197" s="29">
        <f>[1]сумма!$Q$11</f>
        <v>31082.599499999997</v>
      </c>
      <c r="K197" s="29">
        <f>J197-I197</f>
        <v>-80337.301711648601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131475.48342974533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0.64800000000000013</v>
      </c>
      <c r="E199" s="35">
        <v>2554.6290376784232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11.148000000000001</v>
      </c>
      <c r="E200" s="35">
        <v>17580.620064597228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27.9</v>
      </c>
      <c r="E202" s="35">
        <v>715.73519228270732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27.9</v>
      </c>
      <c r="E203" s="35">
        <v>15782.308341231746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27.9</v>
      </c>
      <c r="E210" s="35">
        <v>35504.119602187653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159.678</v>
      </c>
      <c r="E211" s="35">
        <v>56722.999423722969</v>
      </c>
      <c r="F211" s="49" t="s">
        <v>742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12</v>
      </c>
      <c r="E215" s="35">
        <v>2492.4764536144471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5</v>
      </c>
      <c r="E228" s="35">
        <v>122.59531443015419</v>
      </c>
      <c r="F228" s="49" t="s">
        <v>746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418.31630501696509</v>
      </c>
      <c r="F232" s="33"/>
      <c r="I232" s="27">
        <f>E232/1.18</f>
        <v>354.50534323471618</v>
      </c>
      <c r="J232" s="29">
        <f>[1]сумма!$M$13</f>
        <v>4000.8600000000006</v>
      </c>
      <c r="K232" s="29">
        <f>J232-I232</f>
        <v>3646.3546567652843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418.31630501696509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735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>
        <v>1</v>
      </c>
      <c r="E254" s="35">
        <v>215.22633958283183</v>
      </c>
      <c r="F254" s="33" t="s">
        <v>732</v>
      </c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>
        <v>1</v>
      </c>
      <c r="E257" s="35">
        <v>129.80539680617903</v>
      </c>
      <c r="F257" s="33" t="s">
        <v>739</v>
      </c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15365.708425225344</v>
      </c>
      <c r="F266" s="75"/>
      <c r="I266" s="27">
        <f>E266/1.18</f>
        <v>13021.786801038428</v>
      </c>
      <c r="J266" s="29">
        <f>[1]сумма!$Q$15</f>
        <v>14033.079052204816</v>
      </c>
      <c r="K266" s="29">
        <f>J266-I266</f>
        <v>1011.2922511663874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15365.708425225344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1.1200000000000001</v>
      </c>
      <c r="E268" s="35">
        <v>3345.9923742867641</v>
      </c>
      <c r="F268" s="33" t="s">
        <v>738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0.6</v>
      </c>
      <c r="E269" s="35">
        <v>2016.5034036270144</v>
      </c>
      <c r="F269" s="33" t="s">
        <v>747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>
        <v>3</v>
      </c>
      <c r="E273" s="35">
        <v>246.85480905657332</v>
      </c>
      <c r="F273" s="33" t="s">
        <v>743</v>
      </c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/>
      <c r="E278" s="35"/>
      <c r="F278" s="33"/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30</v>
      </c>
      <c r="E282" s="35">
        <v>8067.2306310804333</v>
      </c>
      <c r="F282" s="33" t="s">
        <v>735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4</v>
      </c>
      <c r="E288" s="35">
        <v>101.08702889450981</v>
      </c>
      <c r="F288" s="33" t="s">
        <v>738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1</v>
      </c>
      <c r="E328" s="35">
        <v>52.30647723718041</v>
      </c>
      <c r="F328" s="33" t="s">
        <v>738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2</v>
      </c>
      <c r="E334" s="35">
        <v>161.1735539748604</v>
      </c>
      <c r="F334" s="33" t="s">
        <v>758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28</v>
      </c>
      <c r="E335" s="35">
        <v>1374.5601470680076</v>
      </c>
      <c r="F335" s="33" t="s">
        <v>759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188411.25406315023</v>
      </c>
      <c r="F338" s="75"/>
      <c r="I338" s="27">
        <f>E338/1.18</f>
        <v>159670.5542908053</v>
      </c>
      <c r="J338" s="29">
        <f>[1]сумма!$Q$17</f>
        <v>27117.06</v>
      </c>
      <c r="K338" s="29">
        <f>J338-I338</f>
        <v>-132553.49429080531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188411.25406315023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760</v>
      </c>
      <c r="E340" s="84">
        <v>189.42309287062346</v>
      </c>
      <c r="F340" s="49" t="s">
        <v>761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762</v>
      </c>
      <c r="E342" s="48">
        <v>492.47373602211638</v>
      </c>
      <c r="F342" s="49" t="s">
        <v>757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763</v>
      </c>
      <c r="E343" s="84">
        <v>840.3990709766299</v>
      </c>
      <c r="F343" s="49" t="s">
        <v>764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765</v>
      </c>
      <c r="E344" s="84">
        <v>61.746045422541314</v>
      </c>
      <c r="F344" s="49" t="s">
        <v>766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767</v>
      </c>
      <c r="E345" s="84">
        <v>34.37642923892453</v>
      </c>
      <c r="F345" s="49" t="s">
        <v>761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768</v>
      </c>
      <c r="E346" s="48">
        <v>3319.4956204803448</v>
      </c>
      <c r="F346" s="49" t="s">
        <v>769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770</v>
      </c>
      <c r="E347" s="48">
        <v>12.554869808998525</v>
      </c>
      <c r="F347" s="49" t="s">
        <v>737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 t="s">
        <v>771</v>
      </c>
      <c r="E348" s="84">
        <v>205.27809988655875</v>
      </c>
      <c r="F348" s="49" t="s">
        <v>772</v>
      </c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773</v>
      </c>
      <c r="E349" s="48">
        <v>86501.869239132138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 t="s">
        <v>774</v>
      </c>
      <c r="E350" s="48">
        <v>43984.133037902146</v>
      </c>
      <c r="F350" s="49" t="s">
        <v>718</v>
      </c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775</v>
      </c>
      <c r="E351" s="48">
        <v>32471.197852861842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 t="s">
        <v>776</v>
      </c>
      <c r="E352" s="48">
        <v>17478.531037521778</v>
      </c>
      <c r="F352" s="49" t="s">
        <v>718</v>
      </c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777</v>
      </c>
      <c r="E353" s="84">
        <v>715.10147028282449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778</v>
      </c>
      <c r="E354" s="48">
        <v>2104.6744607427813</v>
      </c>
      <c r="F354" s="49" t="s">
        <v>757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270533.14872467058</v>
      </c>
      <c r="F355" s="75"/>
      <c r="I355" s="27">
        <f>E355/1.18</f>
        <v>229265.38027514456</v>
      </c>
      <c r="J355" s="29">
        <f>[1]сумма!$Q$19</f>
        <v>27334.060541112922</v>
      </c>
      <c r="K355" s="29">
        <f>J355-I355</f>
        <v>-201931.31973403163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98011.455312955324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779</v>
      </c>
      <c r="E357" s="89">
        <v>52.419570707285281</v>
      </c>
      <c r="F357" s="49" t="s">
        <v>780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781</v>
      </c>
      <c r="E358" s="89">
        <v>15099.921274565511</v>
      </c>
      <c r="F358" s="49" t="s">
        <v>748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782</v>
      </c>
      <c r="E359" s="89">
        <v>27170.077452785768</v>
      </c>
      <c r="F359" s="49" t="s">
        <v>748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783</v>
      </c>
      <c r="E360" s="89">
        <v>205.52919728273872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784</v>
      </c>
      <c r="E361" s="89">
        <v>434.07450994727975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785</v>
      </c>
      <c r="E362" s="89">
        <v>605.02515460507175</v>
      </c>
      <c r="F362" s="49" t="s">
        <v>780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>
        <v>720.7</v>
      </c>
      <c r="E363" s="89">
        <v>8575.4663173194858</v>
      </c>
      <c r="F363" s="49" t="s">
        <v>745</v>
      </c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786</v>
      </c>
      <c r="E364" s="89">
        <v>7547.246394000239</v>
      </c>
      <c r="F364" s="49" t="s">
        <v>749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787</v>
      </c>
      <c r="E365" s="89">
        <v>9119.7976441621995</v>
      </c>
      <c r="F365" s="49" t="s">
        <v>788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789</v>
      </c>
      <c r="E366" s="89">
        <v>9507.2050554112957</v>
      </c>
      <c r="F366" s="49" t="s">
        <v>750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790</v>
      </c>
      <c r="E367" s="89">
        <v>593.0083506450303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790</v>
      </c>
      <c r="E368" s="89">
        <v>865.90339221719557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791</v>
      </c>
      <c r="E369" s="89">
        <v>3333.8560001380656</v>
      </c>
      <c r="F369" s="49" t="s">
        <v>751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792</v>
      </c>
      <c r="E370" s="89">
        <v>6326.0760572449826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793</v>
      </c>
      <c r="E371" s="89">
        <v>6959.1643351278835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9.1999999999999993</v>
      </c>
      <c r="E373" s="89">
        <v>1616.6846067953072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172521.6934117153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794</v>
      </c>
      <c r="E375" s="93">
        <v>24131.057623838449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795</v>
      </c>
      <c r="E377" s="95">
        <v>6119.3033300002089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796</v>
      </c>
      <c r="E378" s="95">
        <v>6622.1198873411686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797</v>
      </c>
      <c r="E379" s="95">
        <v>91263.213936553337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798</v>
      </c>
      <c r="E380" s="95">
        <v>33937.989271156577</v>
      </c>
      <c r="F380" s="49" t="s">
        <v>757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798</v>
      </c>
      <c r="E382" s="95">
        <v>5871.1136384268557</v>
      </c>
      <c r="F382" s="49" t="s">
        <v>752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798</v>
      </c>
      <c r="E383" s="95">
        <v>3019.6375013659963</v>
      </c>
      <c r="F383" s="49" t="s">
        <v>752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9</v>
      </c>
      <c r="E385" s="95">
        <v>1557.2582230327141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113196.11843663335</v>
      </c>
      <c r="F386" s="75"/>
      <c r="I386" s="27">
        <f>E386/1.18</f>
        <v>95928.913929350296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113196.11843663335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64583.697096771168</v>
      </c>
      <c r="F388" s="75"/>
      <c r="I388" s="27">
        <f>E388/1.18</f>
        <v>54731.946692178957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64583.697096771168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360632.54353851406</v>
      </c>
      <c r="F390" s="75"/>
      <c r="I390" s="27">
        <f>E390/1.18</f>
        <v>305620.79960891022</v>
      </c>
      <c r="J390" s="27">
        <f>SUM(I6:I390)</f>
        <v>1007035.7639641914</v>
      </c>
      <c r="K390" s="27">
        <f>J390*1.01330668353499*1.18</f>
        <v>1204114.5628167421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360632.54353851406</v>
      </c>
      <c r="F391" s="49" t="s">
        <v>731</v>
      </c>
      <c r="I391" s="27">
        <f>E6+E197+E232+E266+E338+E355+E386+E388+E390</f>
        <v>1188302.201477746</v>
      </c>
      <c r="J391" s="27">
        <f>I391-K391</f>
        <v>849138.42523902422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печать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2017-05-18T02:08:26Z</dcterms:modified>
</cp:coreProperties>
</file>